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C13" i="1"/>
  <c r="N13" i="1" l="1"/>
  <c r="L14" i="1"/>
  <c r="M14" i="1" l="1"/>
  <c r="M13" i="1"/>
  <c r="L17" i="1" l="1"/>
  <c r="M17" i="1"/>
  <c r="F8" i="1"/>
  <c r="C8" i="1" s="1"/>
  <c r="N17" i="1" l="1"/>
  <c r="N14" i="1"/>
</calcChain>
</file>

<file path=xl/sharedStrings.xml><?xml version="1.0" encoding="utf-8"?>
<sst xmlns="http://schemas.openxmlformats.org/spreadsheetml/2006/main" count="51" uniqueCount="51">
  <si>
    <t xml:space="preserve">Category: </t>
  </si>
  <si>
    <t>Paid by:</t>
  </si>
  <si>
    <t xml:space="preserve">TOTAL Budget for Compensation: </t>
  </si>
  <si>
    <t>WB</t>
  </si>
  <si>
    <t>AIIB</t>
  </si>
  <si>
    <t>N</t>
  </si>
  <si>
    <t>Description</t>
  </si>
  <si>
    <t>Amount eligible for WB (45%)</t>
  </si>
  <si>
    <t>Pending confirmations (out of selected cases)</t>
  </si>
  <si>
    <t>a</t>
  </si>
  <si>
    <t>b</t>
  </si>
  <si>
    <t>c</t>
  </si>
  <si>
    <t>d</t>
  </si>
  <si>
    <t>e</t>
  </si>
  <si>
    <t>f</t>
  </si>
  <si>
    <t>j</t>
  </si>
  <si>
    <t>k</t>
  </si>
  <si>
    <t>Supporting documents</t>
  </si>
  <si>
    <t>g</t>
  </si>
  <si>
    <t>h</t>
  </si>
  <si>
    <t>i</t>
  </si>
  <si>
    <t>Number of Beneficiaries received compensations</t>
  </si>
  <si>
    <t>Current Claim / TOTAL Category budget (%)</t>
  </si>
  <si>
    <t>Amount paid within reporting period (GEL)</t>
  </si>
  <si>
    <t xml:space="preserve">Current rate EUR: GEL </t>
  </si>
  <si>
    <t>TOTAL Claim</t>
  </si>
  <si>
    <t>TOTAL</t>
  </si>
  <si>
    <t>Quantity of Beneficiaries  eligible for compensation, but transfer was returned</t>
  </si>
  <si>
    <t>the Social Service Agency</t>
  </si>
  <si>
    <t xml:space="preserve">Reimbursement Report N2  </t>
  </si>
  <si>
    <t>l</t>
  </si>
  <si>
    <t>m</t>
  </si>
  <si>
    <t>n</t>
  </si>
  <si>
    <t>Returned payments within the reporting period (GEL)</t>
  </si>
  <si>
    <t>The number of  immediate confirmations by  beneficiaries out of selected  ramdom cases to the PIU</t>
  </si>
  <si>
    <t xml:space="preserve">The number of  applications  PIU has requested additional verifications  </t>
  </si>
  <si>
    <t>Cash Transfers and Unemployment Benefits for Part 2 "Enabling Health Measures to Contain the COVID-19 Outbreak Through Temporary Income Support for Poor Households and Vulnerable Individuals of the Project" of the project</t>
  </si>
  <si>
    <t>01.06.2020 - 30.09.2020</t>
  </si>
  <si>
    <t>Amount eligible for AIIB (55%)</t>
  </si>
  <si>
    <t>enclosed to the application:  a) SSA application b) payment orders for selected beneficieries  c) expenditure reimbursement form d) reconciliation between beneficiaries and transfers confirmed by Bank</t>
  </si>
  <si>
    <t xml:space="preserve">Families registered in the database with a rating score higher than 65000 and less than 100001 </t>
  </si>
  <si>
    <t>1EUR : 4.0130</t>
  </si>
  <si>
    <t>Number of cases ramdomly checked by the WB-PIU **</t>
  </si>
  <si>
    <t>70323  (households)</t>
  </si>
  <si>
    <t>June, July, August, September</t>
  </si>
  <si>
    <t>293925 (households)</t>
  </si>
  <si>
    <t xml:space="preserve">June, July, August </t>
  </si>
  <si>
    <t xml:space="preserve">Families registered in the database with a rating score lower than 100001 and who have 3 or more children from 0 to 16 years old </t>
  </si>
  <si>
    <t xml:space="preserve">Period </t>
  </si>
  <si>
    <t>`</t>
  </si>
  <si>
    <t>Period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</si>
</sst>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[$EUR]\ * #,##0.00_);_([$EUR]\ * \(#,##0.00\);_([$EUR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8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164" fontId="0" fillId="0" borderId="0" xfId="1" applyNumberFormat="1" applyFont="1"/>
    <xf numFmtId="43" fontId="0" fillId="0" borderId="2" xfId="1" applyFont="1" applyBorder="1" applyAlignment="1">
      <alignment horizontal="center" vertical="center"/>
    </xf>
    <xf numFmtId="10" fontId="0" fillId="0" borderId="2" xfId="2" applyNumberFormat="1" applyFont="1" applyBorder="1" applyAlignment="1">
      <alignment horizontal="center" vertical="center"/>
    </xf>
    <xf numFmtId="0" fontId="4" fillId="0" borderId="0" xfId="0" applyFont="1"/>
    <xf numFmtId="43" fontId="0" fillId="0" borderId="2" xfId="1" applyFont="1" applyBorder="1" applyAlignment="1">
      <alignment vertical="center"/>
    </xf>
    <xf numFmtId="3" fontId="0" fillId="0" borderId="2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  <xf numFmtId="43" fontId="2" fillId="0" borderId="8" xfId="0" applyNumberFormat="1" applyFont="1" applyBorder="1" applyAlignment="1">
      <alignment vertical="center"/>
    </xf>
    <xf numFmtId="3" fontId="0" fillId="0" borderId="6" xfId="1" applyNumberFormat="1" applyFont="1" applyBorder="1" applyAlignment="1">
      <alignment horizontal="center" vertical="center"/>
    </xf>
    <xf numFmtId="43" fontId="0" fillId="0" borderId="12" xfId="1" applyFont="1" applyBorder="1" applyAlignment="1">
      <alignment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10" fontId="0" fillId="0" borderId="6" xfId="2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/>
    <xf numFmtId="43" fontId="0" fillId="0" borderId="0" xfId="0" applyNumberFormat="1" applyFont="1"/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3" fontId="0" fillId="0" borderId="2" xfId="0" applyNumberFormat="1" applyFont="1" applyBorder="1" applyAlignment="1">
      <alignment vertical="center"/>
    </xf>
    <xf numFmtId="0" fontId="0" fillId="0" borderId="1" xfId="0" applyFont="1" applyBorder="1"/>
    <xf numFmtId="0" fontId="0" fillId="0" borderId="7" xfId="0" applyFont="1" applyBorder="1"/>
    <xf numFmtId="0" fontId="0" fillId="0" borderId="10" xfId="0" applyFont="1" applyBorder="1"/>
    <xf numFmtId="0" fontId="0" fillId="0" borderId="9" xfId="0" applyFont="1" applyBorder="1"/>
    <xf numFmtId="43" fontId="0" fillId="0" borderId="8" xfId="0" applyNumberFormat="1" applyFont="1" applyBorder="1" applyAlignment="1">
      <alignment vertical="center"/>
    </xf>
    <xf numFmtId="0" fontId="0" fillId="0" borderId="11" xfId="0" applyFont="1" applyBorder="1"/>
    <xf numFmtId="0" fontId="0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43" fontId="0" fillId="0" borderId="6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62" zoomScaleNormal="62" workbookViewId="0">
      <selection activeCell="E21" sqref="E21"/>
    </sheetView>
  </sheetViews>
  <sheetFormatPr defaultColWidth="8.85546875" defaultRowHeight="15" x14ac:dyDescent="0.25"/>
  <cols>
    <col min="1" max="1" width="19.7109375" style="23" customWidth="1"/>
    <col min="2" max="2" width="37.7109375" style="23" customWidth="1"/>
    <col min="3" max="3" width="27.42578125" style="23" bestFit="1" customWidth="1"/>
    <col min="4" max="4" width="31.28515625" style="23" customWidth="1"/>
    <col min="5" max="5" width="45.5703125" style="23" customWidth="1"/>
    <col min="6" max="6" width="22.5703125" style="23" bestFit="1" customWidth="1"/>
    <col min="7" max="7" width="21.140625" style="23" customWidth="1"/>
    <col min="8" max="8" width="18.85546875" style="23" customWidth="1"/>
    <col min="9" max="9" width="22.85546875" style="23" customWidth="1"/>
    <col min="10" max="10" width="19.85546875" style="23" customWidth="1"/>
    <col min="11" max="11" width="19.42578125" style="23" customWidth="1"/>
    <col min="12" max="12" width="20.85546875" style="23" customWidth="1"/>
    <col min="13" max="13" width="22.7109375" style="23" customWidth="1"/>
    <col min="14" max="14" width="34" style="23" customWidth="1"/>
    <col min="15" max="15" width="30.42578125" style="23" customWidth="1"/>
    <col min="16" max="16" width="13.5703125" style="23" bestFit="1" customWidth="1"/>
    <col min="17" max="16384" width="8.85546875" style="23"/>
  </cols>
  <sheetData>
    <row r="1" spans="1:16" ht="37.700000000000003" customHeight="1" x14ac:dyDescent="0.25">
      <c r="A1" s="40" t="s">
        <v>29</v>
      </c>
      <c r="B1" s="40"/>
      <c r="C1" s="40"/>
      <c r="D1" s="38"/>
      <c r="E1" s="22"/>
      <c r="F1" s="13"/>
    </row>
    <row r="2" spans="1:16" ht="21" x14ac:dyDescent="0.35">
      <c r="A2" s="2"/>
    </row>
    <row r="3" spans="1:16" ht="15.75" x14ac:dyDescent="0.25">
      <c r="A3" s="10" t="s">
        <v>48</v>
      </c>
      <c r="B3" s="23" t="s">
        <v>37</v>
      </c>
    </row>
    <row r="4" spans="1:16" ht="18.75" customHeight="1" x14ac:dyDescent="0.25">
      <c r="A4" s="45"/>
      <c r="B4" s="45"/>
    </row>
    <row r="5" spans="1:16" ht="18.75" x14ac:dyDescent="0.3">
      <c r="A5" s="10" t="s">
        <v>0</v>
      </c>
      <c r="B5" s="23" t="s">
        <v>36</v>
      </c>
      <c r="G5" s="7"/>
    </row>
    <row r="6" spans="1:16" ht="18.75" x14ac:dyDescent="0.3">
      <c r="A6" s="10" t="s">
        <v>1</v>
      </c>
      <c r="B6" s="7" t="s">
        <v>28</v>
      </c>
      <c r="C6" s="23" t="s">
        <v>49</v>
      </c>
    </row>
    <row r="7" spans="1:16" ht="15.75" x14ac:dyDescent="0.25">
      <c r="C7" s="11" t="s">
        <v>26</v>
      </c>
      <c r="D7" s="11"/>
      <c r="E7" s="11" t="s">
        <v>3</v>
      </c>
      <c r="F7" s="11" t="s">
        <v>4</v>
      </c>
    </row>
    <row r="8" spans="1:16" x14ac:dyDescent="0.25">
      <c r="A8" s="1" t="s">
        <v>2</v>
      </c>
      <c r="C8" s="4">
        <f>F8+E8</f>
        <v>97466666.666666672</v>
      </c>
      <c r="D8" s="4"/>
      <c r="E8" s="4">
        <v>43860000</v>
      </c>
      <c r="F8" s="4">
        <f>E8/0.45*55%</f>
        <v>53606666.666666672</v>
      </c>
      <c r="O8" s="24"/>
      <c r="P8" s="24"/>
    </row>
    <row r="9" spans="1:16" x14ac:dyDescent="0.25">
      <c r="A9" s="1" t="s">
        <v>24</v>
      </c>
      <c r="C9" s="4" t="s">
        <v>41</v>
      </c>
      <c r="D9" s="4"/>
      <c r="F9" s="3"/>
      <c r="G9" s="3"/>
      <c r="O9" s="24"/>
      <c r="P9" s="24"/>
    </row>
    <row r="10" spans="1:16" ht="15.75" thickBot="1" x14ac:dyDescent="0.3"/>
    <row r="11" spans="1:16" ht="132.6" customHeight="1" thickBot="1" x14ac:dyDescent="0.3">
      <c r="A11" s="12" t="s">
        <v>5</v>
      </c>
      <c r="B11" s="12" t="s">
        <v>6</v>
      </c>
      <c r="C11" s="14" t="s">
        <v>23</v>
      </c>
      <c r="D11" s="14" t="s">
        <v>50</v>
      </c>
      <c r="E11" s="14" t="s">
        <v>33</v>
      </c>
      <c r="F11" s="14" t="s">
        <v>21</v>
      </c>
      <c r="G11" s="14" t="s">
        <v>27</v>
      </c>
      <c r="H11" s="36" t="s">
        <v>42</v>
      </c>
      <c r="I11" s="36" t="s">
        <v>34</v>
      </c>
      <c r="J11" s="36" t="s">
        <v>35</v>
      </c>
      <c r="K11" s="14" t="s">
        <v>8</v>
      </c>
      <c r="L11" s="14" t="s">
        <v>7</v>
      </c>
      <c r="M11" s="14" t="s">
        <v>38</v>
      </c>
      <c r="N11" s="14" t="s">
        <v>22</v>
      </c>
      <c r="O11" s="14" t="s">
        <v>17</v>
      </c>
    </row>
    <row r="12" spans="1:16" ht="16.5" thickBot="1" x14ac:dyDescent="0.3">
      <c r="A12" s="15" t="s">
        <v>9</v>
      </c>
      <c r="B12" s="15" t="s">
        <v>10</v>
      </c>
      <c r="C12" s="15" t="s">
        <v>11</v>
      </c>
      <c r="D12" s="15"/>
      <c r="E12" s="15" t="s">
        <v>12</v>
      </c>
      <c r="F12" s="15" t="s">
        <v>13</v>
      </c>
      <c r="G12" s="15" t="s">
        <v>14</v>
      </c>
      <c r="H12" s="15" t="s">
        <v>18</v>
      </c>
      <c r="I12" s="15" t="s">
        <v>19</v>
      </c>
      <c r="J12" s="15" t="s">
        <v>20</v>
      </c>
      <c r="K12" s="15" t="s">
        <v>15</v>
      </c>
      <c r="L12" s="15" t="s">
        <v>16</v>
      </c>
      <c r="M12" s="15" t="s">
        <v>30</v>
      </c>
      <c r="N12" s="15" t="s">
        <v>31</v>
      </c>
      <c r="O12" s="15" t="s">
        <v>32</v>
      </c>
    </row>
    <row r="13" spans="1:16" ht="120.6" customHeight="1" thickBot="1" x14ac:dyDescent="0.3">
      <c r="A13" s="25">
        <v>1</v>
      </c>
      <c r="B13" s="37" t="s">
        <v>47</v>
      </c>
      <c r="C13" s="19">
        <f>2291700+2335400+2409400</f>
        <v>7036500</v>
      </c>
      <c r="D13" s="19" t="s">
        <v>46</v>
      </c>
      <c r="E13" s="20">
        <v>0</v>
      </c>
      <c r="F13" s="17" t="s">
        <v>43</v>
      </c>
      <c r="G13" s="20">
        <v>0</v>
      </c>
      <c r="H13" s="43">
        <f>60-4</f>
        <v>56</v>
      </c>
      <c r="I13" s="43">
        <f>17-2</f>
        <v>15</v>
      </c>
      <c r="J13" s="43">
        <f>H13-I13</f>
        <v>41</v>
      </c>
      <c r="K13" s="43">
        <v>0</v>
      </c>
      <c r="L13" s="20">
        <f>(C13-E13)*45%</f>
        <v>3166425</v>
      </c>
      <c r="M13" s="20">
        <f>(C13-E13)*55%</f>
        <v>3870075.0000000005</v>
      </c>
      <c r="N13" s="21">
        <f>(C13-E13)/(C8*3.77)</f>
        <v>1.9149578898859522E-2</v>
      </c>
      <c r="O13" s="41" t="s">
        <v>39</v>
      </c>
    </row>
    <row r="14" spans="1:16" ht="89.45" customHeight="1" thickBot="1" x14ac:dyDescent="0.3">
      <c r="A14" s="26">
        <v>2</v>
      </c>
      <c r="B14" s="37" t="s">
        <v>40</v>
      </c>
      <c r="C14" s="5">
        <v>33494250</v>
      </c>
      <c r="D14" s="39" t="s">
        <v>44</v>
      </c>
      <c r="E14" s="18">
        <v>0</v>
      </c>
      <c r="F14" s="9" t="s">
        <v>45</v>
      </c>
      <c r="G14" s="18">
        <v>0</v>
      </c>
      <c r="H14" s="44"/>
      <c r="I14" s="44"/>
      <c r="J14" s="44"/>
      <c r="K14" s="44"/>
      <c r="L14" s="27">
        <f>(C14-E14)*45%</f>
        <v>15072412.5</v>
      </c>
      <c r="M14" s="8">
        <f>((C14-E14)*55%)</f>
        <v>18421837.5</v>
      </c>
      <c r="N14" s="6">
        <f>(L14+M14)/(C8*3.77)</f>
        <v>9.1153383505027441E-2</v>
      </c>
      <c r="O14" s="42"/>
    </row>
    <row r="15" spans="1:16" ht="60.7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46"/>
      <c r="K15" s="28"/>
      <c r="L15" s="28"/>
      <c r="M15" s="28"/>
      <c r="N15" s="28"/>
      <c r="O15" s="28"/>
    </row>
    <row r="16" spans="1:16" ht="15.75" thickBo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48" customHeight="1" thickBot="1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1"/>
      <c r="K17" s="35" t="s">
        <v>25</v>
      </c>
      <c r="L17" s="32">
        <f>SUM(L13:L16)</f>
        <v>18238837.5</v>
      </c>
      <c r="M17" s="32">
        <f>SUM(M13:M16)</f>
        <v>22291912.5</v>
      </c>
      <c r="N17" s="16">
        <f>L17+M17</f>
        <v>40530750</v>
      </c>
      <c r="O17" s="33"/>
    </row>
    <row r="20" spans="1:15" x14ac:dyDescent="0.25">
      <c r="F20" s="24"/>
    </row>
    <row r="22" spans="1:15" ht="16.7" customHeight="1" x14ac:dyDescent="0.25">
      <c r="B22" s="3"/>
      <c r="I22" s="34"/>
    </row>
  </sheetData>
  <mergeCells count="7">
    <mergeCell ref="A1:C1"/>
    <mergeCell ref="O13:O14"/>
    <mergeCell ref="H13:H14"/>
    <mergeCell ref="I13:I14"/>
    <mergeCell ref="J13:J14"/>
    <mergeCell ref="K13:K14"/>
    <mergeCell ref="A4:B4"/>
  </mergeCells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2021-02-22T15:23:21Z</dcterms:modified>
</cp:coreProperties>
</file>